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ultiple Using Terminal Value" sheetId="1" r:id="rId4"/>
  </sheets>
  <definedNames/>
  <calcPr/>
  <extLst>
    <ext uri="GoogleSheetsCustomDataVersion1">
      <go:sheetsCustomData xmlns:go="http://customooxmlschemas.google.com/" r:id="rId5" roundtripDataSignature="AMtx7mjgYrp9DwPKtHiZasr1gtwtG4jQGA=="/>
    </ext>
  </extLst>
</workbook>
</file>

<file path=xl/sharedStrings.xml><?xml version="1.0" encoding="utf-8"?>
<sst xmlns="http://schemas.openxmlformats.org/spreadsheetml/2006/main" count="69" uniqueCount="19">
  <si>
    <t>Year</t>
  </si>
  <si>
    <t>7+</t>
  </si>
  <si>
    <t>Sales</t>
  </si>
  <si>
    <t>Expenses</t>
  </si>
  <si>
    <t>EBT</t>
  </si>
  <si>
    <t>Taxes @</t>
  </si>
  <si>
    <t xml:space="preserve">Taxes </t>
  </si>
  <si>
    <t>Earnings after Tax</t>
  </si>
  <si>
    <t>Cap Ex</t>
  </si>
  <si>
    <t>Cashflow</t>
  </si>
  <si>
    <t>Discount Rate</t>
  </si>
  <si>
    <t>Growth Rate</t>
  </si>
  <si>
    <t>Cap Rate</t>
  </si>
  <si>
    <t>Present Value</t>
  </si>
  <si>
    <t>Sum of PV's</t>
  </si>
  <si>
    <t>Shares Outstanding</t>
  </si>
  <si>
    <t>Price per share</t>
  </si>
  <si>
    <t>Industry Long Term PE</t>
  </si>
  <si>
    <t>PE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</si>
</sst>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0.0%"/>
    <numFmt numFmtId="165" formatCode="_(&quot;$&quot;* #,##0_);_(&quot;$&quot;* \(#,##0\);_(&quot;$&quot;* &quot;-&quot;??_);_(@_)"/>
    <numFmt numFmtId="166" formatCode="_(&quot;$&quot;* #,##0_);_(&quot;$&quot;* \(#,##0\);_(&quot;$&quot;* &quot;-&quot;?_);_(@_)"/>
    <numFmt numFmtId="167" formatCode="_(&quot;$&quot;* #,##0.00_);_(&quot;$&quot;* \(#,##0.00\);_(&quot;$&quot;* &quot;-&quot;??_);_(@_)"/>
    <numFmt numFmtId="168" formatCode="&quot;$&quot;#,##0.00_);[Red]\(&quot;$&quot;#,##0.00\)"/>
    <numFmt numFmtId="169" formatCode="_(* #,##0_);_(* \(#,##0\);_(* &quot;-&quot;??_);_(@_)"/>
    <numFmt numFmtId="170" formatCode="_(* #,##0.00_);_(* \(#,##0.00\);_(* &quot;-&quot;??_);_(@_)"/>
  </numFmts>
  <fonts count="6">
    <font>
      <sz val="11.0"/>
      <color theme="1"/>
      <name val="Arial"/>
    </font>
    <font>
      <b/>
      <sz val="11.0"/>
      <color theme="1"/>
      <name val="Times New Roman"/>
    </font>
    <font>
      <b/>
      <sz val="14.0"/>
      <color theme="1"/>
      <name val="Times New Roman"/>
    </font>
    <font>
      <b/>
      <sz val="18.0"/>
      <color theme="1"/>
      <name val="Times New Roman"/>
    </font>
    <font>
      <b/>
      <sz val="16.0"/>
      <color theme="1"/>
      <name val="Times New Roman"/>
    </font>
    <font>
      <b/>
      <sz val="22.0"/>
      <color theme="1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theme="1"/>
        <bgColor theme="1"/>
      </patternFill>
    </fill>
  </fills>
  <borders count="4">
    <border/>
    <border>
      <left/>
      <right/>
      <top/>
      <bottom/>
    </border>
    <border>
      <bottom style="medium">
        <color rgb="FF000000"/>
      </bottom>
    </border>
    <border>
      <left/>
      <right/>
      <top/>
      <bottom style="medium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quotePrefix="1" borderId="0" fillId="0" fontId="1" numFmtId="0" xfId="0" applyFont="1"/>
    <xf borderId="0" fillId="0" fontId="1" numFmtId="164" xfId="0" applyFont="1" applyNumberFormat="1"/>
    <xf borderId="0" fillId="0" fontId="1" numFmtId="165" xfId="0" applyFont="1" applyNumberFormat="1"/>
    <xf borderId="0" fillId="0" fontId="1" numFmtId="166" xfId="0" applyFont="1" applyNumberFormat="1"/>
    <xf borderId="0" fillId="0" fontId="1" numFmtId="0" xfId="0" applyAlignment="1" applyFont="1">
      <alignment shrinkToFit="0" wrapText="1"/>
    </xf>
    <xf borderId="0" fillId="0" fontId="2" numFmtId="0" xfId="0" applyFont="1"/>
    <xf borderId="0" fillId="0" fontId="2" numFmtId="165" xfId="0" applyFont="1" applyNumberFormat="1"/>
    <xf borderId="1" fillId="2" fontId="2" numFmtId="165" xfId="0" applyBorder="1" applyFill="1" applyFont="1" applyNumberFormat="1"/>
    <xf borderId="0" fillId="0" fontId="1" numFmtId="167" xfId="0" applyFont="1" applyNumberFormat="1"/>
    <xf borderId="2" fillId="0" fontId="1" numFmtId="0" xfId="0" applyBorder="1" applyFont="1"/>
    <xf borderId="2" fillId="0" fontId="1" numFmtId="164" xfId="0" applyBorder="1" applyFont="1" applyNumberFormat="1"/>
    <xf borderId="1" fillId="2" fontId="1" numFmtId="167" xfId="0" applyBorder="1" applyFont="1" applyNumberFormat="1"/>
    <xf borderId="0" fillId="0" fontId="3" numFmtId="0" xfId="0" applyFont="1"/>
    <xf borderId="0" fillId="0" fontId="3" numFmtId="164" xfId="0" applyFont="1" applyNumberFormat="1"/>
    <xf borderId="0" fillId="0" fontId="1" numFmtId="168" xfId="0" applyFont="1" applyNumberFormat="1"/>
    <xf borderId="1" fillId="2" fontId="1" numFmtId="168" xfId="0" applyBorder="1" applyFont="1" applyNumberFormat="1"/>
    <xf borderId="0" fillId="0" fontId="4" numFmtId="0" xfId="0" applyAlignment="1" applyFont="1">
      <alignment shrinkToFit="0" wrapText="1"/>
    </xf>
    <xf borderId="0" fillId="0" fontId="4" numFmtId="168" xfId="0" applyFont="1" applyNumberFormat="1"/>
    <xf borderId="0" fillId="0" fontId="1" numFmtId="169" xfId="0" applyFont="1" applyNumberFormat="1"/>
    <xf borderId="0" fillId="0" fontId="5" numFmtId="0" xfId="0" applyAlignment="1" applyFont="1">
      <alignment shrinkToFit="0" wrapText="1"/>
    </xf>
    <xf borderId="0" fillId="0" fontId="5" numFmtId="167" xfId="0" applyAlignment="1" applyFont="1" applyNumberFormat="1">
      <alignment shrinkToFit="0" wrapText="1"/>
    </xf>
    <xf borderId="0" fillId="0" fontId="1" numFmtId="170" xfId="0" applyFont="1" applyNumberFormat="1"/>
    <xf borderId="0" fillId="0" fontId="1" numFmtId="10" xfId="0" applyFont="1" applyNumberFormat="1"/>
    <xf borderId="1" fillId="3" fontId="1" numFmtId="164" xfId="0" applyBorder="1" applyFill="1" applyFont="1" applyNumberFormat="1"/>
    <xf borderId="1" fillId="3" fontId="1" numFmtId="165" xfId="0" applyBorder="1" applyFont="1" applyNumberFormat="1"/>
    <xf borderId="1" fillId="3" fontId="1" numFmtId="166" xfId="0" applyBorder="1" applyFont="1" applyNumberFormat="1"/>
    <xf borderId="1" fillId="2" fontId="1" numFmtId="165" xfId="0" applyBorder="1" applyFont="1" applyNumberFormat="1"/>
    <xf borderId="1" fillId="3" fontId="1" numFmtId="0" xfId="0" applyBorder="1" applyFont="1"/>
    <xf borderId="3" fillId="3" fontId="1" numFmtId="0" xfId="0" applyBorder="1" applyFont="1"/>
    <xf borderId="3" fillId="3" fontId="1" numFmtId="164" xfId="0" applyBorder="1" applyFont="1" applyNumberFormat="1"/>
    <xf borderId="0" fillId="0" fontId="3" numFmtId="0" xfId="0" applyAlignment="1" applyFont="1">
      <alignment shrinkToFit="0" wrapText="1"/>
    </xf>
    <xf borderId="1" fillId="2" fontId="3" numFmtId="170" xfId="0" applyBorder="1" applyFont="1" applyNumberFormat="1"/>
    <xf quotePrefix="1" borderId="1" fillId="3" fontId="1" numFmtId="0" xfId="0" applyBorder="1" applyFont="1"/>
    <xf borderId="1" fillId="3" fontId="2" numFmtId="165" xfId="0" applyBorder="1" applyFont="1" applyNumberFormat="1"/>
    <xf borderId="0" fillId="0" fontId="3" numFmtId="17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67</xdr:row>
      <xdr:rowOff>57150</xdr:rowOff>
    </xdr:from>
    <xdr:ext cx="6267450" cy="73437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</xdr:row>
      <xdr:rowOff>0</xdr:rowOff>
    </xdr:from>
    <xdr:ext cx="7572375" cy="2152650"/>
    <xdr:pic>
      <xdr:nvPicPr>
        <xdr:cNvPr id="0" name="image2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3.75"/>
    <col customWidth="1" min="2" max="2" width="19.13"/>
    <col customWidth="1" min="3" max="7" width="13.25"/>
    <col customWidth="1" min="8" max="8" width="14.25"/>
    <col customWidth="1" min="9" max="9" width="16.0"/>
    <col customWidth="1" min="10" max="10" width="8.75"/>
    <col customWidth="1" min="11" max="26" width="11.0"/>
  </cols>
  <sheetData>
    <row r="1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4.25" customHeight="1">
      <c r="A16" s="1"/>
      <c r="B16" s="1" t="s">
        <v>0</v>
      </c>
      <c r="C16" s="1" t="s">
        <v>0</v>
      </c>
      <c r="D16" s="1" t="s">
        <v>0</v>
      </c>
      <c r="E16" s="1" t="s">
        <v>0</v>
      </c>
      <c r="F16" s="1" t="s">
        <v>0</v>
      </c>
      <c r="G16" s="1" t="s">
        <v>0</v>
      </c>
      <c r="H16" s="1" t="s">
        <v>0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4.25" customHeight="1">
      <c r="A17" s="1"/>
      <c r="B17" s="1">
        <v>1.0</v>
      </c>
      <c r="C17" s="1">
        <v>2.0</v>
      </c>
      <c r="D17" s="1">
        <v>3.0</v>
      </c>
      <c r="E17" s="1">
        <v>4.0</v>
      </c>
      <c r="F17" s="1">
        <v>5.0</v>
      </c>
      <c r="G17" s="1">
        <v>6.0</v>
      </c>
      <c r="H17" s="2" t="s">
        <v>1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4.25" customHeight="1">
      <c r="A18" s="1"/>
      <c r="B18" s="1"/>
      <c r="C18" s="3">
        <v>0.14</v>
      </c>
      <c r="D18" s="3">
        <f t="shared" ref="D18:G18" si="1">+C18-0.02</f>
        <v>0.12</v>
      </c>
      <c r="E18" s="3">
        <f t="shared" si="1"/>
        <v>0.1</v>
      </c>
      <c r="F18" s="3">
        <f t="shared" si="1"/>
        <v>0.08</v>
      </c>
      <c r="G18" s="3">
        <f t="shared" si="1"/>
        <v>0.06</v>
      </c>
      <c r="H18" s="3">
        <v>0.06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4.25" customHeight="1">
      <c r="A19" s="1" t="s">
        <v>2</v>
      </c>
      <c r="B19" s="4">
        <v>1.15E8</v>
      </c>
      <c r="C19" s="4">
        <f t="shared" ref="C19:D19" si="2">+B19*(1+C18)</f>
        <v>131100000</v>
      </c>
      <c r="D19" s="4">
        <f t="shared" si="2"/>
        <v>146832000</v>
      </c>
      <c r="E19" s="4">
        <f t="shared" ref="E19:H19" si="3">D19*(1+E18)</f>
        <v>161515200</v>
      </c>
      <c r="F19" s="4">
        <f t="shared" si="3"/>
        <v>174436416</v>
      </c>
      <c r="G19" s="4">
        <f t="shared" si="3"/>
        <v>184902601</v>
      </c>
      <c r="H19" s="4">
        <f t="shared" si="3"/>
        <v>195996757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4.25" customHeight="1">
      <c r="A20" s="1" t="s">
        <v>3</v>
      </c>
      <c r="B20" s="4">
        <v>6.7E7</v>
      </c>
      <c r="C20" s="4">
        <f t="shared" ref="C20:H20" si="4">B20*(1+C18)</f>
        <v>76380000</v>
      </c>
      <c r="D20" s="4">
        <f t="shared" si="4"/>
        <v>85545600</v>
      </c>
      <c r="E20" s="4">
        <f t="shared" si="4"/>
        <v>94100160</v>
      </c>
      <c r="F20" s="4">
        <f t="shared" si="4"/>
        <v>101628172.8</v>
      </c>
      <c r="G20" s="4">
        <f t="shared" si="4"/>
        <v>107725863.2</v>
      </c>
      <c r="H20" s="4">
        <f t="shared" si="4"/>
        <v>114189415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4.25" customHeight="1">
      <c r="A21" s="1" t="s">
        <v>4</v>
      </c>
      <c r="B21" s="4">
        <f>+B19-B20</f>
        <v>48000000</v>
      </c>
      <c r="C21" s="4">
        <f t="shared" ref="C21:H21" si="5">C19-C20</f>
        <v>54720000</v>
      </c>
      <c r="D21" s="4">
        <f t="shared" si="5"/>
        <v>61286400</v>
      </c>
      <c r="E21" s="4">
        <f t="shared" si="5"/>
        <v>67415040</v>
      </c>
      <c r="F21" s="4">
        <f t="shared" si="5"/>
        <v>72808243.2</v>
      </c>
      <c r="G21" s="4">
        <f t="shared" si="5"/>
        <v>77176737.79</v>
      </c>
      <c r="H21" s="4">
        <f t="shared" si="5"/>
        <v>81807342.06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4.25" customHeight="1">
      <c r="A22" s="1" t="s">
        <v>5</v>
      </c>
      <c r="B22" s="3">
        <v>0.21</v>
      </c>
      <c r="C22" s="3">
        <v>0.21</v>
      </c>
      <c r="D22" s="3">
        <v>0.21</v>
      </c>
      <c r="E22" s="3">
        <v>0.21</v>
      </c>
      <c r="F22" s="3">
        <v>0.21</v>
      </c>
      <c r="G22" s="3">
        <v>0.21</v>
      </c>
      <c r="H22" s="3">
        <v>0.21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4.25" customHeight="1">
      <c r="A23" s="1" t="s">
        <v>6</v>
      </c>
      <c r="B23" s="5">
        <f>+B22*B21</f>
        <v>10080000</v>
      </c>
      <c r="C23" s="5">
        <f t="shared" ref="C23:H23" si="6">C21*C22</f>
        <v>11491200</v>
      </c>
      <c r="D23" s="5">
        <f t="shared" si="6"/>
        <v>12870144</v>
      </c>
      <c r="E23" s="5">
        <f t="shared" si="6"/>
        <v>14157158.4</v>
      </c>
      <c r="F23" s="5">
        <f t="shared" si="6"/>
        <v>15289731.07</v>
      </c>
      <c r="G23" s="5">
        <f t="shared" si="6"/>
        <v>16207114.94</v>
      </c>
      <c r="H23" s="5">
        <f t="shared" si="6"/>
        <v>17179541.83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4.25" customHeight="1">
      <c r="A24" s="6" t="s">
        <v>7</v>
      </c>
      <c r="B24" s="4">
        <f>+B21-B23</f>
        <v>37920000</v>
      </c>
      <c r="C24" s="4">
        <f t="shared" ref="C24:H24" si="7">C21-C23</f>
        <v>43228800</v>
      </c>
      <c r="D24" s="4">
        <f t="shared" si="7"/>
        <v>48416256</v>
      </c>
      <c r="E24" s="4">
        <f t="shared" si="7"/>
        <v>53257881.6</v>
      </c>
      <c r="F24" s="4">
        <f t="shared" si="7"/>
        <v>57518512.13</v>
      </c>
      <c r="G24" s="4">
        <f t="shared" si="7"/>
        <v>60969622.86</v>
      </c>
      <c r="H24" s="4">
        <f t="shared" si="7"/>
        <v>64627800.23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4.25" customHeight="1">
      <c r="A26" s="1" t="s">
        <v>8</v>
      </c>
      <c r="B26" s="4">
        <v>1.2E7</v>
      </c>
      <c r="C26" s="4">
        <f t="shared" ref="C26:H26" si="8">B26*(1+C18)</f>
        <v>13680000</v>
      </c>
      <c r="D26" s="4">
        <f t="shared" si="8"/>
        <v>15321600</v>
      </c>
      <c r="E26" s="4">
        <f t="shared" si="8"/>
        <v>16853760</v>
      </c>
      <c r="F26" s="4">
        <f t="shared" si="8"/>
        <v>18202060.8</v>
      </c>
      <c r="G26" s="4">
        <f t="shared" si="8"/>
        <v>19294184.45</v>
      </c>
      <c r="H26" s="4">
        <f t="shared" si="8"/>
        <v>20451835.51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4.25" customHeight="1">
      <c r="A28" s="7" t="s">
        <v>9</v>
      </c>
      <c r="B28" s="8">
        <f>+B24-B26</f>
        <v>25920000</v>
      </c>
      <c r="C28" s="8">
        <f t="shared" ref="C28:H28" si="9">C24-C26</f>
        <v>29548800</v>
      </c>
      <c r="D28" s="8">
        <f t="shared" si="9"/>
        <v>33094656</v>
      </c>
      <c r="E28" s="8">
        <f t="shared" si="9"/>
        <v>36404121.6</v>
      </c>
      <c r="F28" s="8">
        <f t="shared" si="9"/>
        <v>39316451.33</v>
      </c>
      <c r="G28" s="8">
        <f t="shared" si="9"/>
        <v>41675438.41</v>
      </c>
      <c r="H28" s="9">
        <f t="shared" si="9"/>
        <v>44175964.71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4.25" customHeight="1">
      <c r="A29" s="1"/>
      <c r="B29" s="1"/>
      <c r="C29" s="1"/>
      <c r="D29" s="1"/>
      <c r="E29" s="1"/>
      <c r="F29" s="1"/>
      <c r="G29" s="1"/>
      <c r="H29" s="1"/>
      <c r="I29" s="1" t="s">
        <v>10</v>
      </c>
      <c r="J29" s="3">
        <v>0.13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4.25" customHeight="1">
      <c r="A30" s="1"/>
      <c r="B30" s="1"/>
      <c r="C30" s="1"/>
      <c r="D30" s="1"/>
      <c r="E30" s="1"/>
      <c r="F30" s="1"/>
      <c r="G30" s="1"/>
      <c r="H30" s="10"/>
      <c r="I30" s="11" t="s">
        <v>11</v>
      </c>
      <c r="J30" s="12">
        <v>0.06</v>
      </c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4.25" customHeight="1">
      <c r="A31" s="1"/>
      <c r="B31" s="1"/>
      <c r="C31" s="1"/>
      <c r="D31" s="1"/>
      <c r="E31" s="1"/>
      <c r="F31" s="1"/>
      <c r="G31" s="1"/>
      <c r="H31" s="13">
        <f>H28/J31</f>
        <v>631085210.2</v>
      </c>
      <c r="I31" s="14" t="s">
        <v>12</v>
      </c>
      <c r="J31" s="15">
        <f>J29-J30</f>
        <v>0.07</v>
      </c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4.25" customHeight="1">
      <c r="A33" s="1" t="s">
        <v>13</v>
      </c>
      <c r="B33" s="16">
        <f t="shared" ref="B33:G33" si="10">PV($J29,B17,0,-B28)</f>
        <v>22938053.1</v>
      </c>
      <c r="C33" s="16">
        <f t="shared" si="10"/>
        <v>23141044.72</v>
      </c>
      <c r="D33" s="16">
        <f t="shared" si="10"/>
        <v>22936256.71</v>
      </c>
      <c r="E33" s="16">
        <f t="shared" si="10"/>
        <v>22327329.54</v>
      </c>
      <c r="F33" s="16">
        <f t="shared" si="10"/>
        <v>21339394.61</v>
      </c>
      <c r="G33" s="16">
        <f t="shared" si="10"/>
        <v>20017485.21</v>
      </c>
      <c r="H33" s="17">
        <f>PV(J29,G17,0,-H31)</f>
        <v>303121918.8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4.25" customHeight="1">
      <c r="A34" s="1"/>
      <c r="B34" s="16"/>
      <c r="C34" s="16"/>
      <c r="D34" s="16"/>
      <c r="E34" s="16"/>
      <c r="F34" s="16"/>
      <c r="G34" s="16"/>
      <c r="H34" s="16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4.25" customHeight="1">
      <c r="A35" s="18" t="s">
        <v>14</v>
      </c>
      <c r="B35" s="19">
        <f>SUM(B33:H33)</f>
        <v>435821482.7</v>
      </c>
      <c r="C35" s="16">
        <v>4.358214827163015E8</v>
      </c>
      <c r="D35" s="16">
        <f>+C35-B35</f>
        <v>0.00000005960464478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6" t="s">
        <v>15</v>
      </c>
      <c r="B36" s="20">
        <v>5500000.0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21" t="s">
        <v>16</v>
      </c>
      <c r="B37" s="22">
        <f>B35/B36</f>
        <v>79.24026958</v>
      </c>
      <c r="C37" s="23"/>
      <c r="D37" s="10"/>
      <c r="E37" s="2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4.25" customHeight="1">
      <c r="A42" s="1"/>
      <c r="B42" s="1" t="s">
        <v>0</v>
      </c>
      <c r="C42" s="1" t="s">
        <v>0</v>
      </c>
      <c r="D42" s="1" t="s">
        <v>0</v>
      </c>
      <c r="E42" s="1" t="s">
        <v>0</v>
      </c>
      <c r="F42" s="1" t="s">
        <v>0</v>
      </c>
      <c r="G42" s="1" t="s">
        <v>0</v>
      </c>
      <c r="H42" s="1" t="s">
        <v>0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4.25" customHeight="1">
      <c r="A43" s="1"/>
      <c r="B43" s="1">
        <v>1.0</v>
      </c>
      <c r="C43" s="1">
        <v>2.0</v>
      </c>
      <c r="D43" s="1">
        <v>3.0</v>
      </c>
      <c r="E43" s="1">
        <v>4.0</v>
      </c>
      <c r="F43" s="1">
        <v>5.0</v>
      </c>
      <c r="G43" s="1">
        <v>6.0</v>
      </c>
      <c r="H43" s="2" t="s">
        <v>1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4.25" customHeight="1">
      <c r="A44" s="1"/>
      <c r="B44" s="1"/>
      <c r="C44" s="3">
        <v>0.14</v>
      </c>
      <c r="D44" s="3">
        <v>0.12</v>
      </c>
      <c r="E44" s="3">
        <v>0.1</v>
      </c>
      <c r="F44" s="3">
        <v>0.08</v>
      </c>
      <c r="G44" s="3">
        <v>0.06</v>
      </c>
      <c r="H44" s="25">
        <v>0.06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4.25" customHeight="1">
      <c r="A45" s="1" t="s">
        <v>2</v>
      </c>
      <c r="B45" s="4">
        <v>1.15E8</v>
      </c>
      <c r="C45" s="4">
        <f t="shared" ref="C45:H45" si="11">B45*(1+C44)</f>
        <v>131100000</v>
      </c>
      <c r="D45" s="4">
        <f t="shared" si="11"/>
        <v>146832000</v>
      </c>
      <c r="E45" s="4">
        <f t="shared" si="11"/>
        <v>161515200</v>
      </c>
      <c r="F45" s="4">
        <f t="shared" si="11"/>
        <v>174436416</v>
      </c>
      <c r="G45" s="4">
        <f t="shared" si="11"/>
        <v>184902601</v>
      </c>
      <c r="H45" s="26">
        <f t="shared" si="11"/>
        <v>195996757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4.25" customHeight="1">
      <c r="A46" s="1" t="s">
        <v>3</v>
      </c>
      <c r="B46" s="4">
        <v>6.7E7</v>
      </c>
      <c r="C46" s="4">
        <f t="shared" ref="C46:H46" si="12">B46*(1+C44)</f>
        <v>76380000</v>
      </c>
      <c r="D46" s="4">
        <f t="shared" si="12"/>
        <v>85545600</v>
      </c>
      <c r="E46" s="4">
        <f t="shared" si="12"/>
        <v>94100160</v>
      </c>
      <c r="F46" s="4">
        <f t="shared" si="12"/>
        <v>101628172.8</v>
      </c>
      <c r="G46" s="4">
        <f t="shared" si="12"/>
        <v>107725863.2</v>
      </c>
      <c r="H46" s="26">
        <f t="shared" si="12"/>
        <v>114189415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4.25" customHeight="1">
      <c r="A47" s="1" t="s">
        <v>4</v>
      </c>
      <c r="B47" s="4">
        <f t="shared" ref="B47:H47" si="13">B45-B46</f>
        <v>48000000</v>
      </c>
      <c r="C47" s="4">
        <f t="shared" si="13"/>
        <v>54720000</v>
      </c>
      <c r="D47" s="4">
        <f t="shared" si="13"/>
        <v>61286400</v>
      </c>
      <c r="E47" s="4">
        <f t="shared" si="13"/>
        <v>67415040</v>
      </c>
      <c r="F47" s="4">
        <f t="shared" si="13"/>
        <v>72808243.2</v>
      </c>
      <c r="G47" s="4">
        <f t="shared" si="13"/>
        <v>77176737.79</v>
      </c>
      <c r="H47" s="26">
        <f t="shared" si="13"/>
        <v>81807342.06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4.25" customHeight="1">
      <c r="A48" s="1" t="s">
        <v>5</v>
      </c>
      <c r="B48" s="3">
        <v>0.21</v>
      </c>
      <c r="C48" s="3">
        <v>0.21</v>
      </c>
      <c r="D48" s="3">
        <v>0.21</v>
      </c>
      <c r="E48" s="3">
        <v>0.21</v>
      </c>
      <c r="F48" s="3">
        <v>0.21</v>
      </c>
      <c r="G48" s="3">
        <v>0.21</v>
      </c>
      <c r="H48" s="25">
        <v>0.21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4.25" customHeight="1">
      <c r="A49" s="1" t="s">
        <v>6</v>
      </c>
      <c r="B49" s="5">
        <f t="shared" ref="B49:H49" si="14">B47*B48</f>
        <v>10080000</v>
      </c>
      <c r="C49" s="5">
        <f t="shared" si="14"/>
        <v>11491200</v>
      </c>
      <c r="D49" s="5">
        <f t="shared" si="14"/>
        <v>12870144</v>
      </c>
      <c r="E49" s="5">
        <f t="shared" si="14"/>
        <v>14157158.4</v>
      </c>
      <c r="F49" s="5">
        <f t="shared" si="14"/>
        <v>15289731.07</v>
      </c>
      <c r="G49" s="5">
        <f t="shared" si="14"/>
        <v>16207114.94</v>
      </c>
      <c r="H49" s="27">
        <f t="shared" si="14"/>
        <v>17179541.83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4.25" customHeight="1">
      <c r="A50" s="6" t="s">
        <v>7</v>
      </c>
      <c r="B50" s="4">
        <f t="shared" ref="B50:H50" si="15">B47-B49</f>
        <v>37920000</v>
      </c>
      <c r="C50" s="4">
        <f t="shared" si="15"/>
        <v>43228800</v>
      </c>
      <c r="D50" s="4">
        <f t="shared" si="15"/>
        <v>48416256</v>
      </c>
      <c r="E50" s="4">
        <f t="shared" si="15"/>
        <v>53257881.6</v>
      </c>
      <c r="F50" s="4">
        <f t="shared" si="15"/>
        <v>57518512.13</v>
      </c>
      <c r="G50" s="28">
        <f t="shared" si="15"/>
        <v>60969622.86</v>
      </c>
      <c r="H50" s="26">
        <f t="shared" si="15"/>
        <v>64627800.23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4.25" customHeight="1">
      <c r="A51" s="1"/>
      <c r="B51" s="1"/>
      <c r="C51" s="1"/>
      <c r="D51" s="1"/>
      <c r="E51" s="1"/>
      <c r="F51" s="1"/>
      <c r="G51" s="1"/>
      <c r="H51" s="2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4.25" customHeight="1">
      <c r="A52" s="1" t="s">
        <v>8</v>
      </c>
      <c r="B52" s="4">
        <v>1.2E7</v>
      </c>
      <c r="C52" s="4">
        <f t="shared" ref="C52:H52" si="16">B52*(1+C44)</f>
        <v>13680000</v>
      </c>
      <c r="D52" s="4">
        <f t="shared" si="16"/>
        <v>15321600</v>
      </c>
      <c r="E52" s="4">
        <f t="shared" si="16"/>
        <v>16853760</v>
      </c>
      <c r="F52" s="4">
        <f t="shared" si="16"/>
        <v>18202060.8</v>
      </c>
      <c r="G52" s="4">
        <f t="shared" si="16"/>
        <v>19294184.45</v>
      </c>
      <c r="H52" s="26">
        <f t="shared" si="16"/>
        <v>20451835.51</v>
      </c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4.25" customHeight="1">
      <c r="A53" s="1"/>
      <c r="B53" s="1"/>
      <c r="C53" s="1"/>
      <c r="D53" s="1"/>
      <c r="E53" s="1"/>
      <c r="F53" s="1"/>
      <c r="G53" s="1"/>
      <c r="H53" s="29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4.25" customHeight="1">
      <c r="A54" s="7" t="s">
        <v>9</v>
      </c>
      <c r="B54" s="8">
        <f t="shared" ref="B54:G54" si="17">B50-B52</f>
        <v>25920000</v>
      </c>
      <c r="C54" s="8">
        <f t="shared" si="17"/>
        <v>29548800</v>
      </c>
      <c r="D54" s="8">
        <f t="shared" si="17"/>
        <v>33094656</v>
      </c>
      <c r="E54" s="8">
        <f t="shared" si="17"/>
        <v>36404121.6</v>
      </c>
      <c r="F54" s="8">
        <f t="shared" si="17"/>
        <v>39316451.33</v>
      </c>
      <c r="G54" s="8">
        <f t="shared" si="17"/>
        <v>41675438.41</v>
      </c>
      <c r="H54" s="9">
        <f>G50</f>
        <v>60969622.86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4.25" customHeight="1">
      <c r="A55" s="1"/>
      <c r="B55" s="1"/>
      <c r="C55" s="1"/>
      <c r="D55" s="1"/>
      <c r="E55" s="1"/>
      <c r="F55" s="1"/>
      <c r="G55" s="1"/>
      <c r="H55" s="1"/>
      <c r="I55" s="1" t="s">
        <v>10</v>
      </c>
      <c r="J55" s="3">
        <v>0.03</v>
      </c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4.25" customHeight="1">
      <c r="A56" s="1"/>
      <c r="B56" s="1"/>
      <c r="C56" s="1"/>
      <c r="D56" s="1"/>
      <c r="E56" s="1"/>
      <c r="F56" s="1"/>
      <c r="G56" s="1"/>
      <c r="H56" s="1"/>
      <c r="I56" s="30" t="s">
        <v>11</v>
      </c>
      <c r="J56" s="31">
        <v>0.06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4.25" customHeight="1">
      <c r="A57" s="1"/>
      <c r="B57" s="1"/>
      <c r="C57" s="1"/>
      <c r="D57" s="1"/>
      <c r="E57" s="1"/>
      <c r="F57" s="1"/>
      <c r="G57" s="1"/>
      <c r="H57" s="13">
        <f>H54*J57</f>
        <v>304848114.3</v>
      </c>
      <c r="I57" s="32" t="s">
        <v>17</v>
      </c>
      <c r="J57" s="33">
        <v>5.0</v>
      </c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 t="s">
        <v>13</v>
      </c>
      <c r="B59" s="16">
        <f t="shared" ref="B59:G59" si="18">PV($J55,B43,0,-B54)</f>
        <v>25165048.54</v>
      </c>
      <c r="C59" s="16">
        <f t="shared" si="18"/>
        <v>27852578</v>
      </c>
      <c r="D59" s="16">
        <f t="shared" si="18"/>
        <v>30286298.41</v>
      </c>
      <c r="E59" s="16">
        <f t="shared" si="18"/>
        <v>32344590.53</v>
      </c>
      <c r="F59" s="16">
        <f t="shared" si="18"/>
        <v>33914716.29</v>
      </c>
      <c r="G59" s="16">
        <f t="shared" si="18"/>
        <v>34902523.56</v>
      </c>
      <c r="H59" s="17">
        <f>PV(J55,G43,0,-H57)</f>
        <v>255305496.4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4.25" customHeight="1">
      <c r="A60" s="18" t="s">
        <v>14</v>
      </c>
      <c r="B60" s="19">
        <f>SUM(B59:H59)</f>
        <v>439771251.7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6" t="s">
        <v>15</v>
      </c>
      <c r="B61" s="20">
        <v>5500000.0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21" t="s">
        <v>16</v>
      </c>
      <c r="B62" s="22">
        <f>B60/B61</f>
        <v>79.9584094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4.25" customHeight="1">
      <c r="A112" s="1"/>
      <c r="B112" s="1" t="s">
        <v>0</v>
      </c>
      <c r="C112" s="1" t="s">
        <v>0</v>
      </c>
      <c r="D112" s="1" t="s">
        <v>0</v>
      </c>
      <c r="E112" s="1" t="s">
        <v>0</v>
      </c>
      <c r="F112" s="1" t="s">
        <v>0</v>
      </c>
      <c r="G112" s="1" t="s">
        <v>0</v>
      </c>
      <c r="H112" s="1" t="s">
        <v>0</v>
      </c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4.25" customHeight="1">
      <c r="A113" s="1"/>
      <c r="B113" s="1">
        <v>1.0</v>
      </c>
      <c r="C113" s="1">
        <v>2.0</v>
      </c>
      <c r="D113" s="1">
        <v>3.0</v>
      </c>
      <c r="E113" s="1">
        <v>4.0</v>
      </c>
      <c r="F113" s="1">
        <v>5.0</v>
      </c>
      <c r="G113" s="1">
        <v>6.0</v>
      </c>
      <c r="H113" s="34" t="s">
        <v>1</v>
      </c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4.25" customHeight="1">
      <c r="A114" s="1"/>
      <c r="B114" s="1"/>
      <c r="C114" s="3">
        <v>0.14</v>
      </c>
      <c r="D114" s="3">
        <f t="shared" ref="D114:G114" si="19">+C114-0.02</f>
        <v>0.12</v>
      </c>
      <c r="E114" s="3">
        <f t="shared" si="19"/>
        <v>0.1</v>
      </c>
      <c r="F114" s="3">
        <f t="shared" si="19"/>
        <v>0.08</v>
      </c>
      <c r="G114" s="3">
        <f t="shared" si="19"/>
        <v>0.06</v>
      </c>
      <c r="H114" s="25">
        <v>0.06</v>
      </c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4.25" customHeight="1">
      <c r="A115" s="1" t="s">
        <v>2</v>
      </c>
      <c r="B115" s="4">
        <v>1.15E8</v>
      </c>
      <c r="C115" s="4">
        <f t="shared" ref="C115:D115" si="20">+B115*(1+C114)</f>
        <v>131100000</v>
      </c>
      <c r="D115" s="4">
        <f t="shared" si="20"/>
        <v>146832000</v>
      </c>
      <c r="E115" s="4">
        <f t="shared" ref="E115:H115" si="21">D115*(1+E114)</f>
        <v>161515200</v>
      </c>
      <c r="F115" s="4">
        <f t="shared" si="21"/>
        <v>174436416</v>
      </c>
      <c r="G115" s="4">
        <f t="shared" si="21"/>
        <v>184902601</v>
      </c>
      <c r="H115" s="26">
        <f t="shared" si="21"/>
        <v>195996757</v>
      </c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4.25" customHeight="1">
      <c r="A116" s="1" t="s">
        <v>3</v>
      </c>
      <c r="B116" s="4">
        <v>6.7E7</v>
      </c>
      <c r="C116" s="4">
        <f t="shared" ref="C116:H116" si="22">B116*(1+C114)</f>
        <v>76380000</v>
      </c>
      <c r="D116" s="4">
        <f t="shared" si="22"/>
        <v>85545600</v>
      </c>
      <c r="E116" s="4">
        <f t="shared" si="22"/>
        <v>94100160</v>
      </c>
      <c r="F116" s="4">
        <f t="shared" si="22"/>
        <v>101628172.8</v>
      </c>
      <c r="G116" s="4">
        <f t="shared" si="22"/>
        <v>107725863.2</v>
      </c>
      <c r="H116" s="26">
        <f t="shared" si="22"/>
        <v>114189415</v>
      </c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4.25" customHeight="1">
      <c r="A117" s="1" t="s">
        <v>4</v>
      </c>
      <c r="B117" s="4">
        <f>+B115-B116</f>
        <v>48000000</v>
      </c>
      <c r="C117" s="4">
        <f t="shared" ref="C117:H117" si="23">C115-C116</f>
        <v>54720000</v>
      </c>
      <c r="D117" s="4">
        <f t="shared" si="23"/>
        <v>61286400</v>
      </c>
      <c r="E117" s="4">
        <f t="shared" si="23"/>
        <v>67415040</v>
      </c>
      <c r="F117" s="4">
        <f t="shared" si="23"/>
        <v>72808243.2</v>
      </c>
      <c r="G117" s="4">
        <f t="shared" si="23"/>
        <v>77176737.79</v>
      </c>
      <c r="H117" s="26">
        <f t="shared" si="23"/>
        <v>81807342.06</v>
      </c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4.25" customHeight="1">
      <c r="A118" s="1" t="s">
        <v>5</v>
      </c>
      <c r="B118" s="3">
        <v>0.21</v>
      </c>
      <c r="C118" s="3">
        <v>0.21</v>
      </c>
      <c r="D118" s="3">
        <v>0.21</v>
      </c>
      <c r="E118" s="3">
        <v>0.21</v>
      </c>
      <c r="F118" s="3">
        <v>0.21</v>
      </c>
      <c r="G118" s="3">
        <v>0.21</v>
      </c>
      <c r="H118" s="25">
        <v>0.21</v>
      </c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4.25" customHeight="1">
      <c r="A119" s="1" t="s">
        <v>6</v>
      </c>
      <c r="B119" s="5">
        <f>+B118*B117</f>
        <v>10080000</v>
      </c>
      <c r="C119" s="5">
        <f t="shared" ref="C119:H119" si="24">C117*C118</f>
        <v>11491200</v>
      </c>
      <c r="D119" s="5">
        <f t="shared" si="24"/>
        <v>12870144</v>
      </c>
      <c r="E119" s="5">
        <f t="shared" si="24"/>
        <v>14157158.4</v>
      </c>
      <c r="F119" s="5">
        <f t="shared" si="24"/>
        <v>15289731.07</v>
      </c>
      <c r="G119" s="5">
        <f t="shared" si="24"/>
        <v>16207114.94</v>
      </c>
      <c r="H119" s="27">
        <f t="shared" si="24"/>
        <v>17179541.83</v>
      </c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4.25" customHeight="1">
      <c r="A120" s="6" t="s">
        <v>7</v>
      </c>
      <c r="B120" s="4">
        <f>+B117-B119</f>
        <v>37920000</v>
      </c>
      <c r="C120" s="4">
        <f t="shared" ref="C120:H120" si="25">C117-C119</f>
        <v>43228800</v>
      </c>
      <c r="D120" s="4">
        <f t="shared" si="25"/>
        <v>48416256</v>
      </c>
      <c r="E120" s="4">
        <f t="shared" si="25"/>
        <v>53257881.6</v>
      </c>
      <c r="F120" s="4">
        <f t="shared" si="25"/>
        <v>57518512.13</v>
      </c>
      <c r="G120" s="4">
        <f t="shared" si="25"/>
        <v>60969622.86</v>
      </c>
      <c r="H120" s="26">
        <f t="shared" si="25"/>
        <v>64627800.23</v>
      </c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4.25" customHeight="1">
      <c r="A121" s="1"/>
      <c r="B121" s="1"/>
      <c r="C121" s="1"/>
      <c r="D121" s="1"/>
      <c r="E121" s="1"/>
      <c r="F121" s="1"/>
      <c r="G121" s="1"/>
      <c r="H121" s="29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4.25" customHeight="1">
      <c r="A122" s="1" t="s">
        <v>8</v>
      </c>
      <c r="B122" s="4">
        <v>1.2E7</v>
      </c>
      <c r="C122" s="4">
        <f t="shared" ref="C122:H122" si="26">B122*(1+C114)</f>
        <v>13680000</v>
      </c>
      <c r="D122" s="4">
        <f t="shared" si="26"/>
        <v>15321600</v>
      </c>
      <c r="E122" s="4">
        <f t="shared" si="26"/>
        <v>16853760</v>
      </c>
      <c r="F122" s="4">
        <f t="shared" si="26"/>
        <v>18202060.8</v>
      </c>
      <c r="G122" s="4">
        <f t="shared" si="26"/>
        <v>19294184.45</v>
      </c>
      <c r="H122" s="26">
        <f t="shared" si="26"/>
        <v>20451835.51</v>
      </c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4.25" customHeight="1">
      <c r="A123" s="1"/>
      <c r="B123" s="1"/>
      <c r="C123" s="1"/>
      <c r="D123" s="1"/>
      <c r="E123" s="1"/>
      <c r="F123" s="1"/>
      <c r="G123" s="1"/>
      <c r="H123" s="29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4.25" customHeight="1">
      <c r="A124" s="7" t="s">
        <v>9</v>
      </c>
      <c r="B124" s="8">
        <f>+B120-B122</f>
        <v>25920000</v>
      </c>
      <c r="C124" s="8">
        <f t="shared" ref="C124:H124" si="27">C120-C122</f>
        <v>29548800</v>
      </c>
      <c r="D124" s="8">
        <f t="shared" si="27"/>
        <v>33094656</v>
      </c>
      <c r="E124" s="8">
        <f t="shared" si="27"/>
        <v>36404121.6</v>
      </c>
      <c r="F124" s="8">
        <f t="shared" si="27"/>
        <v>39316451.33</v>
      </c>
      <c r="G124" s="8">
        <f t="shared" si="27"/>
        <v>41675438.41</v>
      </c>
      <c r="H124" s="35">
        <f t="shared" si="27"/>
        <v>44175964.71</v>
      </c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4.25" customHeight="1">
      <c r="A125" s="1"/>
      <c r="B125" s="1"/>
      <c r="C125" s="1"/>
      <c r="D125" s="1"/>
      <c r="E125" s="1"/>
      <c r="F125" s="1"/>
      <c r="G125" s="1"/>
      <c r="H125" s="1"/>
      <c r="I125" s="1" t="s">
        <v>10</v>
      </c>
      <c r="J125" s="3">
        <v>0.13</v>
      </c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4.25" customHeight="1">
      <c r="A126" s="1"/>
      <c r="B126" s="1"/>
      <c r="C126" s="1"/>
      <c r="D126" s="1"/>
      <c r="E126" s="1"/>
      <c r="F126" s="1"/>
      <c r="G126" s="1"/>
      <c r="H126" s="10"/>
      <c r="I126" s="11" t="s">
        <v>11</v>
      </c>
      <c r="J126" s="31">
        <v>0.06</v>
      </c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4.25" customHeight="1">
      <c r="A127" s="1"/>
      <c r="B127" s="1"/>
      <c r="C127" s="1"/>
      <c r="D127" s="1"/>
      <c r="E127" s="1"/>
      <c r="F127" s="1"/>
      <c r="G127" s="1"/>
      <c r="H127" s="13">
        <f>+J127*G120</f>
        <v>670665851.4</v>
      </c>
      <c r="I127" s="14" t="s">
        <v>18</v>
      </c>
      <c r="J127" s="36">
        <v>11.0</v>
      </c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 t="s">
        <v>13</v>
      </c>
      <c r="B129" s="16">
        <f t="shared" ref="B129:G129" si="28">PV($J125,B113,0,-B124)</f>
        <v>22938053.1</v>
      </c>
      <c r="C129" s="16">
        <f t="shared" si="28"/>
        <v>23141044.72</v>
      </c>
      <c r="D129" s="16">
        <f t="shared" si="28"/>
        <v>22936256.71</v>
      </c>
      <c r="E129" s="16">
        <f t="shared" si="28"/>
        <v>22327329.54</v>
      </c>
      <c r="F129" s="16">
        <f t="shared" si="28"/>
        <v>21339394.61</v>
      </c>
      <c r="G129" s="16">
        <f t="shared" si="28"/>
        <v>20017485.21</v>
      </c>
      <c r="H129" s="17">
        <f>PV(J125,G113,0,-H127)</f>
        <v>322133234.2</v>
      </c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4.25" customHeight="1">
      <c r="A130" s="1"/>
      <c r="B130" s="16"/>
      <c r="C130" s="16"/>
      <c r="D130" s="16"/>
      <c r="E130" s="16"/>
      <c r="F130" s="16"/>
      <c r="G130" s="16"/>
      <c r="H130" s="16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4.25" customHeight="1">
      <c r="A131" s="18" t="s">
        <v>14</v>
      </c>
      <c r="B131" s="19">
        <f>SUM(B129:H129)</f>
        <v>454832798</v>
      </c>
      <c r="C131" s="16">
        <f>SUM(B129:H129)</f>
        <v>454832798</v>
      </c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6" t="s">
        <v>15</v>
      </c>
      <c r="B132" s="20">
        <v>5500000.0</v>
      </c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21" t="s">
        <v>16</v>
      </c>
      <c r="B133" s="22">
        <f>B131/B132</f>
        <v>82.69687237</v>
      </c>
      <c r="C133" s="23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2021-03-02T14:09:37Z</dcterms:created>
  <dc:creator>deepa</dc:creator>
</cp:coreProperties>
</file>